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<sst xmlns="http://schemas.openxmlformats.org/spreadsheetml/2006/main" count="236" uniqueCount="174">
  <si>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</si>
  <si>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</si>
  <si>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</si>
  <si>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</si>
  <si>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</si>
  <si>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</si>
  <si>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</si>
  <si>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</si>
  <si>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</si>
  <si>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</si>
  <si>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</si>
  <si>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</si>
  <si>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</si>
  <si>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</si>
  <si>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</si>
  <si>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</si>
  <si>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</si>
  <si>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</si>
  <si>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</si>
  <si>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</si>
  <si>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</si>
  <si>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</si>
  <si>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</si>
  <si>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</si>
  <si>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</si>
  <si>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</si>
  <si>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</si>
  <si>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</si>
  <si>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</si>
  <si>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</si>
  <si>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</si>
  <si>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</si>
  <si>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</si>
  <si>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</si>
  <si>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</si>
  <si>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</si>
  <si>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</si>
  <si>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</si>
  <si>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</si>
  <si>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</si>
  <si>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</si>
  <si>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</si>
  <si>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</si>
  <si>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</si>
  <si>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</si>
  <si>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</si>
  <si>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</si>
  <si>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</si>
  <si>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</si>
  <si>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</si>
  <si>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</si>
  <si>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</si>
  <si>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</si>
  <si>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</si>
  <si>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</si>
  <si>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</si>
  <si>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</si>
  <si>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</si>
  <si>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</si>
  <si>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</si>
  <si>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</si>
  <si>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</si>
  <si>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</si>
  <si>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</si>
  <si>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</si>
  <si>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</si>
  <si>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</si>
  <si>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</si>
  <si>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</si>
  <si>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</si>
  <si>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</si>
  <si>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</si>
  <si>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</si>
  <si>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</si>
  <si>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</si>
  <si>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</si>
  <si>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</si>
  <si>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</si>
  <si>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</si>
  <si>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</si>
  <si>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</si>
  <si>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</si>
  <si>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</si>
  <si>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</si>
  <si>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</si>
  <si>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</si>
  <si>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</si>
  <si>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</si>
  <si>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</si>
  <si>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</si>
  <si>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</si>
  <si>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</si>
  <si>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</si>
  <si>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</si>
  <si>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</si>
  <si>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</si>
  <si>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</si>
  <si>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</si>
  <si>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</si>
  <si>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</si>
  <si>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</si>
  <si>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</si>
  <si>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</si>
  <si>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</si>
  <si>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</si>
  <si>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</si>
  <si>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</si>
  <si>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</si>
  <si>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</si>
  <si>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</si>
  <si>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</si>
  <si>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</si>
  <si>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</si>
  <si>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</si>
  <si>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</si>
  <si>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</si>
  <si>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</si>
  <si>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</si>
  <si>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</si>
  <si>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</si>
  <si>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</si>
  <si>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</si>
  <si>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</si>
  <si>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</si>
  <si>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</si>
  <si>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</si>
  <si>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</si>
  <si>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</si>
  <si>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</si>
  <si>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</si>
  <si>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</si>
  <si>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</si>
  <si>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</si>
  <si>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</si>
  <si>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</si>
  <si>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</si>
  <si>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</si>
  <si>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</si>
  <si>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</si>
  <si>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</si>
  <si>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</si>
  <si>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</si>
  <si>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</si>
  <si>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</si>
  <si>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</si>
  <si>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</si>
  <si>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</si>
  <si>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</si>
  <si>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</si>
  <si>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</si>
  <si>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</si>
  <si>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</si>
  <si>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</si>
  <si>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</si>
  <si>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</si>
  <si>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</si>
  <si>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</si>
  <si>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</si>
  <si>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</si>
  <si>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</si>
  <si>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</si>
  <si>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 xml:space="preserve">Кушода, абрнок                                                     </t>
  </si>
  <si>
    <t xml:space="preserve">Кушода, абрнок                                                           </t>
  </si>
  <si>
    <t xml:space="preserve">Кушода, абрнок                                                          </t>
  </si>
  <si>
    <t>Оиди ҳолати роҳҳои автомобилгард ва ағбаҳо ба ҳолати  25.02.2020с</t>
  </si>
  <si>
    <t xml:space="preserve">                Қитъаҳои роҳи автомобилгард ва гузариш тавассути сарҳадҳо ба ҳолати 25.02.2020с.</t>
  </si>
  <si>
    <t>25.02.2019</t>
  </si>
  <si>
    <t xml:space="preserve">             Иҷрокунанда: Шарипов Б.</t>
  </si>
  <si>
    <t>Иҷро                    иш
(%)</t>
  </si>
  <si>
    <t>Ҳамагӣ дар Ҷумҳурии Ӯзбекистон 296 вагон дар ҳаракат аз он ҷумла: 41 в - газ, 14 в - бензин, 4 в - сӯзишвории дизелӣ, 15 в - орд, 4 в - битум, 218  в - борҳои гуногун. Ҳодисаи фавқулодда нест.</t>
  </si>
  <si>
    <t xml:space="preserve">Кушода, камабр                                                          </t>
  </si>
  <si>
    <t xml:space="preserve">Кушода, ҳавои соф                                                     </t>
  </si>
  <si>
    <t xml:space="preserve">Баста, камабр                                                                 </t>
  </si>
  <si>
    <t xml:space="preserve">Кушода, барфи-суст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</si>
</sst>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3" xfId="0" applyFont="1" applyBorder="1"/>
    <xf numFmtId="0" fontId="0" fillId="0" borderId="6" xfId="0" applyFont="1" applyBorder="1"/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84" zoomScale="70" zoomScaleSheetLayoutView="70" workbookViewId="0">
      <selection activeCell="E17" sqref="E17"/>
    </sheetView>
  </sheetViews>
  <sheetFormatPr defaultRowHeight="12.75"/>
  <cols>
    <col min="1" max="1" width="6.140625" customWidth="1"/>
    <col min="2" max="2" width="69.85546875" customWidth="1"/>
    <col min="3" max="3" width="36.140625" customWidth="1"/>
    <col min="4" max="4" width="12" style="84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8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8" ht="27" customHeight="1">
      <c r="A2" s="155" t="s">
        <v>164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8" ht="23.25">
      <c r="A3" s="36"/>
      <c r="B3" s="36"/>
      <c r="C3" s="36"/>
      <c r="D3" s="8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7" t="s">
        <v>31</v>
      </c>
      <c r="B4" s="157" t="s">
        <v>55</v>
      </c>
      <c r="C4" s="123" t="s">
        <v>54</v>
      </c>
      <c r="D4" s="125"/>
      <c r="E4" s="157" t="s">
        <v>53</v>
      </c>
      <c r="F4" s="123" t="s">
        <v>36</v>
      </c>
      <c r="G4" s="148"/>
      <c r="H4" s="148"/>
      <c r="I4" s="148"/>
      <c r="J4" s="148"/>
      <c r="K4" s="148"/>
      <c r="L4" s="148"/>
      <c r="M4" s="148"/>
      <c r="N4" s="148"/>
      <c r="O4" s="149"/>
    </row>
    <row r="5" spans="1:18" ht="15.75" customHeight="1">
      <c r="A5" s="158"/>
      <c r="B5" s="158"/>
      <c r="C5" s="223"/>
      <c r="D5" s="224"/>
      <c r="E5" s="158"/>
      <c r="F5" s="164"/>
      <c r="G5" s="165"/>
      <c r="H5" s="165"/>
      <c r="I5" s="165"/>
      <c r="J5" s="165"/>
      <c r="K5" s="165"/>
      <c r="L5" s="165"/>
      <c r="M5" s="165"/>
      <c r="N5" s="165"/>
      <c r="O5" s="166"/>
    </row>
    <row r="6" spans="1:18" ht="10.5" customHeight="1">
      <c r="A6" s="158"/>
      <c r="B6" s="158"/>
      <c r="C6" s="223"/>
      <c r="D6" s="224"/>
      <c r="E6" s="158"/>
      <c r="F6" s="150"/>
      <c r="G6" s="151"/>
      <c r="H6" s="151"/>
      <c r="I6" s="151"/>
      <c r="J6" s="151"/>
      <c r="K6" s="151"/>
      <c r="L6" s="151"/>
      <c r="M6" s="151"/>
      <c r="N6" s="151"/>
      <c r="O6" s="152"/>
    </row>
    <row r="7" spans="1:18" ht="33.75" customHeight="1">
      <c r="A7" s="158"/>
      <c r="B7" s="158"/>
      <c r="C7" s="223"/>
      <c r="D7" s="224"/>
      <c r="E7" s="158"/>
      <c r="F7" s="123" t="s">
        <v>52</v>
      </c>
      <c r="G7" s="124"/>
      <c r="H7" s="124"/>
      <c r="I7" s="124"/>
      <c r="J7" s="125"/>
      <c r="K7" s="120" t="s">
        <v>68</v>
      </c>
      <c r="L7" s="118"/>
      <c r="M7" s="118"/>
      <c r="N7" s="118"/>
      <c r="O7" s="119"/>
      <c r="P7" s="1"/>
      <c r="Q7" s="1"/>
      <c r="R7" s="1"/>
    </row>
    <row r="8" spans="1:18" ht="71.25" customHeight="1">
      <c r="A8" s="159"/>
      <c r="B8" s="159"/>
      <c r="C8" s="126"/>
      <c r="D8" s="128"/>
      <c r="E8" s="159"/>
      <c r="F8" s="126"/>
      <c r="G8" s="127"/>
      <c r="H8" s="127"/>
      <c r="I8" s="127"/>
      <c r="J8" s="128"/>
      <c r="K8" s="120" t="s">
        <v>69</v>
      </c>
      <c r="L8" s="121"/>
      <c r="M8" s="122"/>
      <c r="N8" s="160" t="s">
        <v>138</v>
      </c>
      <c r="O8" s="161"/>
      <c r="P8" s="1"/>
      <c r="Q8" s="1"/>
      <c r="R8" s="1"/>
    </row>
    <row r="9" spans="1:18" ht="29.25" customHeight="1">
      <c r="A9" s="9">
        <v>1</v>
      </c>
      <c r="B9" s="9">
        <v>2</v>
      </c>
      <c r="C9" s="117">
        <v>3</v>
      </c>
      <c r="D9" s="189"/>
      <c r="E9" s="71">
        <v>4</v>
      </c>
      <c r="F9" s="117">
        <v>5</v>
      </c>
      <c r="G9" s="118"/>
      <c r="H9" s="118"/>
      <c r="I9" s="118"/>
      <c r="J9" s="119"/>
      <c r="K9" s="117">
        <v>6</v>
      </c>
      <c r="L9" s="121"/>
      <c r="M9" s="122"/>
      <c r="N9" s="162">
        <v>7</v>
      </c>
      <c r="O9" s="163"/>
    </row>
    <row r="10" spans="1:18" s="2" customFormat="1" ht="28.5" customHeight="1">
      <c r="A10" s="130" t="s">
        <v>28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9"/>
    </row>
    <row r="11" spans="1:18" s="4" customFormat="1" ht="42.75" customHeight="1">
      <c r="A11" s="26">
        <v>1</v>
      </c>
      <c r="B11" s="26" t="s">
        <v>5</v>
      </c>
      <c r="C11" s="130" t="s">
        <v>21</v>
      </c>
      <c r="D11" s="134"/>
      <c r="E11" s="93" t="s">
        <v>170</v>
      </c>
      <c r="F11" s="129" t="s">
        <v>156</v>
      </c>
      <c r="G11" s="118"/>
      <c r="H11" s="118"/>
      <c r="I11" s="118"/>
      <c r="J11" s="119"/>
      <c r="K11" s="129">
        <v>4</v>
      </c>
      <c r="L11" s="121"/>
      <c r="M11" s="122"/>
      <c r="N11" s="135">
        <v>2</v>
      </c>
      <c r="O11" s="136"/>
    </row>
    <row r="12" spans="1:18" s="4" customFormat="1" ht="45" customHeight="1">
      <c r="A12" s="26">
        <v>2</v>
      </c>
      <c r="B12" s="26" t="s">
        <v>11</v>
      </c>
      <c r="C12" s="130" t="s">
        <v>21</v>
      </c>
      <c r="D12" s="134"/>
      <c r="E12" s="93" t="s">
        <v>170</v>
      </c>
      <c r="F12" s="131" t="s">
        <v>155</v>
      </c>
      <c r="G12" s="118"/>
      <c r="H12" s="118"/>
      <c r="I12" s="118"/>
      <c r="J12" s="119"/>
      <c r="K12" s="129">
        <v>3</v>
      </c>
      <c r="L12" s="121"/>
      <c r="M12" s="122"/>
      <c r="N12" s="135">
        <v>1</v>
      </c>
      <c r="O12" s="137"/>
    </row>
    <row r="13" spans="1:18" s="4" customFormat="1" ht="45" customHeight="1">
      <c r="A13" s="26">
        <v>3</v>
      </c>
      <c r="B13" s="27" t="s">
        <v>35</v>
      </c>
      <c r="C13" s="130" t="s">
        <v>41</v>
      </c>
      <c r="D13" s="134"/>
      <c r="E13" s="93" t="s">
        <v>170</v>
      </c>
      <c r="F13" s="129" t="s">
        <v>158</v>
      </c>
      <c r="G13" s="132"/>
      <c r="H13" s="132"/>
      <c r="I13" s="132"/>
      <c r="J13" s="133"/>
      <c r="K13" s="129">
        <v>4</v>
      </c>
      <c r="L13" s="121"/>
      <c r="M13" s="122"/>
      <c r="N13" s="135">
        <v>1</v>
      </c>
      <c r="O13" s="137"/>
    </row>
    <row r="14" spans="1:18" s="4" customFormat="1" ht="46.5" customHeight="1">
      <c r="A14" s="10">
        <v>4</v>
      </c>
      <c r="B14" s="38" t="s">
        <v>89</v>
      </c>
      <c r="C14" s="130" t="s">
        <v>18</v>
      </c>
      <c r="D14" s="134"/>
      <c r="E14" s="93" t="s">
        <v>161</v>
      </c>
      <c r="F14" s="129" t="s">
        <v>137</v>
      </c>
      <c r="G14" s="118"/>
      <c r="H14" s="118"/>
      <c r="I14" s="118"/>
      <c r="J14" s="119"/>
      <c r="K14" s="129">
        <v>5</v>
      </c>
      <c r="L14" s="121"/>
      <c r="M14" s="122"/>
      <c r="N14" s="135">
        <v>2</v>
      </c>
      <c r="O14" s="137"/>
    </row>
    <row r="15" spans="1:18" s="4" customFormat="1" ht="45.75" customHeight="1">
      <c r="A15" s="26">
        <v>5</v>
      </c>
      <c r="B15" s="26" t="s">
        <v>90</v>
      </c>
      <c r="C15" s="130" t="s">
        <v>0</v>
      </c>
      <c r="D15" s="134"/>
      <c r="E15" s="93" t="s">
        <v>161</v>
      </c>
      <c r="F15" s="129" t="s">
        <v>83</v>
      </c>
      <c r="G15" s="118"/>
      <c r="H15" s="118"/>
      <c r="I15" s="118"/>
      <c r="J15" s="119"/>
      <c r="K15" s="129">
        <v>3</v>
      </c>
      <c r="L15" s="121"/>
      <c r="M15" s="122"/>
      <c r="N15" s="135">
        <v>1</v>
      </c>
      <c r="O15" s="137"/>
    </row>
    <row r="16" spans="1:18" s="4" customFormat="1" ht="48" customHeight="1">
      <c r="A16" s="26">
        <v>6</v>
      </c>
      <c r="B16" s="103" t="s">
        <v>40</v>
      </c>
      <c r="C16" s="130" t="s">
        <v>17</v>
      </c>
      <c r="D16" s="134"/>
      <c r="E16" s="93" t="s">
        <v>170</v>
      </c>
      <c r="F16" s="129" t="s">
        <v>75</v>
      </c>
      <c r="G16" s="118"/>
      <c r="H16" s="118"/>
      <c r="I16" s="118"/>
      <c r="J16" s="119"/>
      <c r="K16" s="129">
        <v>4</v>
      </c>
      <c r="L16" s="121"/>
      <c r="M16" s="122"/>
      <c r="N16" s="135">
        <v>2</v>
      </c>
      <c r="O16" s="137"/>
    </row>
    <row r="17" spans="1:28" s="4" customFormat="1" ht="48.75" customHeight="1">
      <c r="A17" s="25">
        <v>7</v>
      </c>
      <c r="B17" s="154"/>
      <c r="C17" s="130" t="s">
        <v>16</v>
      </c>
      <c r="D17" s="134"/>
      <c r="E17" s="93" t="s">
        <v>170</v>
      </c>
      <c r="F17" s="129" t="s">
        <v>157</v>
      </c>
      <c r="G17" s="118"/>
      <c r="H17" s="118"/>
      <c r="I17" s="118"/>
      <c r="J17" s="119"/>
      <c r="K17" s="129">
        <v>3</v>
      </c>
      <c r="L17" s="121"/>
      <c r="M17" s="122"/>
      <c r="N17" s="135">
        <v>2</v>
      </c>
      <c r="O17" s="137"/>
    </row>
    <row r="18" spans="1:28" s="4" customFormat="1" ht="47.25" customHeight="1">
      <c r="A18" s="26">
        <v>8</v>
      </c>
      <c r="B18" s="26" t="s">
        <v>67</v>
      </c>
      <c r="C18" s="130" t="s">
        <v>16</v>
      </c>
      <c r="D18" s="134"/>
      <c r="E18" s="93" t="s">
        <v>170</v>
      </c>
      <c r="F18" s="129" t="s">
        <v>76</v>
      </c>
      <c r="G18" s="118"/>
      <c r="H18" s="118"/>
      <c r="I18" s="118"/>
      <c r="J18" s="119"/>
      <c r="K18" s="129">
        <v>4</v>
      </c>
      <c r="L18" s="121"/>
      <c r="M18" s="122"/>
      <c r="N18" s="135">
        <v>1</v>
      </c>
      <c r="O18" s="137"/>
    </row>
    <row r="19" spans="1:28" s="4" customFormat="1" ht="50.25" customHeight="1">
      <c r="A19" s="26">
        <v>9</v>
      </c>
      <c r="B19" s="26" t="s">
        <v>37</v>
      </c>
      <c r="C19" s="130" t="s">
        <v>0</v>
      </c>
      <c r="D19" s="134"/>
      <c r="E19" s="92" t="s">
        <v>161</v>
      </c>
      <c r="F19" s="129" t="s">
        <v>77</v>
      </c>
      <c r="G19" s="118"/>
      <c r="H19" s="118"/>
      <c r="I19" s="118"/>
      <c r="J19" s="119"/>
      <c r="K19" s="129">
        <v>14</v>
      </c>
      <c r="L19" s="121"/>
      <c r="M19" s="122"/>
      <c r="N19" s="135">
        <v>12</v>
      </c>
      <c r="O19" s="137"/>
    </row>
    <row r="20" spans="1:28" s="2" customFormat="1" ht="28.5" customHeight="1">
      <c r="A20" s="130" t="s">
        <v>25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9"/>
      <c r="P20" s="3"/>
    </row>
    <row r="21" spans="1:28" s="4" customFormat="1" ht="49.5" customHeight="1">
      <c r="A21" s="27">
        <v>10</v>
      </c>
      <c r="B21" s="26" t="s">
        <v>91</v>
      </c>
      <c r="C21" s="130" t="s">
        <v>15</v>
      </c>
      <c r="D21" s="134"/>
      <c r="E21" s="93" t="s">
        <v>170</v>
      </c>
      <c r="F21" s="129" t="s">
        <v>140</v>
      </c>
      <c r="G21" s="118"/>
      <c r="H21" s="118"/>
      <c r="I21" s="118"/>
      <c r="J21" s="119"/>
      <c r="K21" s="129">
        <v>6</v>
      </c>
      <c r="L21" s="121"/>
      <c r="M21" s="122"/>
      <c r="N21" s="135">
        <v>3</v>
      </c>
      <c r="O21" s="137"/>
    </row>
    <row r="22" spans="1:28" s="4" customFormat="1" ht="48.75" customHeight="1">
      <c r="A22" s="26">
        <v>11</v>
      </c>
      <c r="B22" s="26" t="s">
        <v>91</v>
      </c>
      <c r="C22" s="130" t="s">
        <v>65</v>
      </c>
      <c r="D22" s="134"/>
      <c r="E22" s="93" t="s">
        <v>170</v>
      </c>
      <c r="F22" s="131" t="s">
        <v>141</v>
      </c>
      <c r="G22" s="118"/>
      <c r="H22" s="118"/>
      <c r="I22" s="118"/>
      <c r="J22" s="119"/>
      <c r="K22" s="129">
        <v>8</v>
      </c>
      <c r="L22" s="121"/>
      <c r="M22" s="122"/>
      <c r="N22" s="135">
        <v>1</v>
      </c>
      <c r="O22" s="137"/>
    </row>
    <row r="23" spans="1:28" s="4" customFormat="1" ht="48" customHeight="1">
      <c r="A23" s="26">
        <v>12</v>
      </c>
      <c r="B23" s="26" t="s">
        <v>51</v>
      </c>
      <c r="C23" s="130" t="s">
        <v>14</v>
      </c>
      <c r="D23" s="134"/>
      <c r="E23" s="93" t="s">
        <v>170</v>
      </c>
      <c r="F23" s="129" t="s">
        <v>142</v>
      </c>
      <c r="G23" s="118"/>
      <c r="H23" s="118"/>
      <c r="I23" s="118"/>
      <c r="J23" s="119"/>
      <c r="K23" s="129">
        <v>4</v>
      </c>
      <c r="L23" s="121"/>
      <c r="M23" s="122"/>
      <c r="N23" s="135">
        <v>1</v>
      </c>
      <c r="O23" s="137"/>
    </row>
    <row r="24" spans="1:28" s="2" customFormat="1" ht="28.5" customHeight="1">
      <c r="A24" s="130" t="s">
        <v>29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9"/>
      <c r="P24" s="3"/>
    </row>
    <row r="25" spans="1:28" s="4" customFormat="1" ht="45" customHeight="1">
      <c r="A25" s="26">
        <v>13</v>
      </c>
      <c r="B25" s="26" t="s">
        <v>10</v>
      </c>
      <c r="C25" s="130" t="s">
        <v>99</v>
      </c>
      <c r="D25" s="134"/>
      <c r="E25" s="92" t="s">
        <v>162</v>
      </c>
      <c r="F25" s="129" t="s">
        <v>159</v>
      </c>
      <c r="G25" s="118"/>
      <c r="H25" s="118"/>
      <c r="I25" s="118"/>
      <c r="J25" s="119"/>
      <c r="K25" s="129">
        <v>5</v>
      </c>
      <c r="L25" s="121"/>
      <c r="M25" s="122"/>
      <c r="N25" s="239">
        <v>2</v>
      </c>
      <c r="O25" s="240"/>
    </row>
    <row r="26" spans="1:28" s="4" customFormat="1" ht="48" customHeight="1">
      <c r="A26" s="26">
        <v>14</v>
      </c>
      <c r="B26" s="26" t="s">
        <v>32</v>
      </c>
      <c r="C26" s="130" t="s">
        <v>13</v>
      </c>
      <c r="D26" s="134"/>
      <c r="E26" s="93" t="s">
        <v>170</v>
      </c>
      <c r="F26" s="129" t="s">
        <v>160</v>
      </c>
      <c r="G26" s="118"/>
      <c r="H26" s="118"/>
      <c r="I26" s="118"/>
      <c r="J26" s="119"/>
      <c r="K26" s="129">
        <v>5</v>
      </c>
      <c r="L26" s="121"/>
      <c r="M26" s="122"/>
      <c r="N26" s="135">
        <v>2</v>
      </c>
      <c r="O26" s="137"/>
    </row>
    <row r="27" spans="1:28" s="4" customFormat="1" ht="49.5" customHeight="1">
      <c r="A27" s="26">
        <v>15</v>
      </c>
      <c r="B27" s="26" t="s">
        <v>98</v>
      </c>
      <c r="C27" s="130" t="s">
        <v>66</v>
      </c>
      <c r="D27" s="134"/>
      <c r="E27" s="93" t="s">
        <v>173</v>
      </c>
      <c r="F27" s="129" t="s">
        <v>149</v>
      </c>
      <c r="G27" s="118"/>
      <c r="H27" s="118"/>
      <c r="I27" s="118"/>
      <c r="J27" s="119"/>
      <c r="K27" s="129">
        <v>6</v>
      </c>
      <c r="L27" s="121"/>
      <c r="M27" s="122"/>
      <c r="N27" s="239">
        <v>4</v>
      </c>
      <c r="O27" s="240"/>
      <c r="AB27" s="4">
        <v>6</v>
      </c>
    </row>
    <row r="28" spans="1:28" s="2" customFormat="1" ht="28.5" customHeight="1">
      <c r="A28" s="130" t="s">
        <v>97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9"/>
      <c r="P28" s="3"/>
    </row>
    <row r="29" spans="1:28" s="4" customFormat="1" ht="48.75" customHeight="1">
      <c r="A29" s="26">
        <v>16</v>
      </c>
      <c r="B29" s="26" t="s">
        <v>6</v>
      </c>
      <c r="C29" s="130" t="s">
        <v>96</v>
      </c>
      <c r="D29" s="134"/>
      <c r="E29" s="93" t="s">
        <v>171</v>
      </c>
      <c r="F29" s="131" t="s">
        <v>143</v>
      </c>
      <c r="G29" s="118"/>
      <c r="H29" s="118"/>
      <c r="I29" s="118"/>
      <c r="J29" s="119"/>
      <c r="K29" s="129">
        <v>5</v>
      </c>
      <c r="L29" s="121"/>
      <c r="M29" s="122"/>
      <c r="N29" s="135">
        <v>1</v>
      </c>
      <c r="O29" s="137"/>
    </row>
    <row r="30" spans="1:28" s="4" customFormat="1" ht="48.75" customHeight="1">
      <c r="A30" s="26">
        <v>17</v>
      </c>
      <c r="B30" s="26" t="s">
        <v>33</v>
      </c>
      <c r="C30" s="130" t="s">
        <v>1</v>
      </c>
      <c r="D30" s="134"/>
      <c r="E30" s="93" t="s">
        <v>171</v>
      </c>
      <c r="F30" s="129" t="s">
        <v>144</v>
      </c>
      <c r="G30" s="118"/>
      <c r="H30" s="118"/>
      <c r="I30" s="118"/>
      <c r="J30" s="119"/>
      <c r="K30" s="129">
        <v>6</v>
      </c>
      <c r="L30" s="121"/>
      <c r="M30" s="122"/>
      <c r="N30" s="135">
        <v>2</v>
      </c>
      <c r="O30" s="137"/>
      <c r="Q30" s="2"/>
      <c r="W30" s="169"/>
      <c r="X30" s="170"/>
      <c r="Y30" s="171"/>
    </row>
    <row r="31" spans="1:28" s="4" customFormat="1" ht="48.75" customHeight="1">
      <c r="A31" s="26">
        <v>18</v>
      </c>
      <c r="B31" s="26" t="s">
        <v>11</v>
      </c>
      <c r="C31" s="130" t="s">
        <v>12</v>
      </c>
      <c r="D31" s="134"/>
      <c r="E31" s="93" t="s">
        <v>171</v>
      </c>
      <c r="F31" s="129" t="s">
        <v>151</v>
      </c>
      <c r="G31" s="118"/>
      <c r="H31" s="118"/>
      <c r="I31" s="118"/>
      <c r="J31" s="119"/>
      <c r="K31" s="129">
        <v>8</v>
      </c>
      <c r="L31" s="121"/>
      <c r="M31" s="122"/>
      <c r="N31" s="135">
        <v>3</v>
      </c>
      <c r="O31" s="137"/>
    </row>
    <row r="32" spans="1:28" s="2" customFormat="1" ht="34.5" customHeight="1">
      <c r="A32" s="11">
        <v>1</v>
      </c>
      <c r="B32" s="11">
        <v>2</v>
      </c>
      <c r="C32" s="172">
        <v>3</v>
      </c>
      <c r="D32" s="189"/>
      <c r="E32" s="70">
        <v>4</v>
      </c>
      <c r="F32" s="172">
        <v>5</v>
      </c>
      <c r="G32" s="118"/>
      <c r="H32" s="118"/>
      <c r="I32" s="118"/>
      <c r="J32" s="119"/>
      <c r="K32" s="172">
        <v>6</v>
      </c>
      <c r="L32" s="121"/>
      <c r="M32" s="122"/>
      <c r="N32" s="241">
        <v>7</v>
      </c>
      <c r="O32" s="136"/>
      <c r="P32" s="3"/>
    </row>
    <row r="33" spans="1:20" s="2" customFormat="1" ht="31.5" customHeight="1">
      <c r="A33" s="130" t="s">
        <v>26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P33" s="3"/>
    </row>
    <row r="34" spans="1:20" s="4" customFormat="1" ht="48.75" customHeight="1">
      <c r="A34" s="32">
        <v>19</v>
      </c>
      <c r="B34" s="60" t="s">
        <v>56</v>
      </c>
      <c r="C34" s="130" t="s">
        <v>22</v>
      </c>
      <c r="D34" s="134"/>
      <c r="E34" s="93" t="s">
        <v>170</v>
      </c>
      <c r="F34" s="129" t="s">
        <v>80</v>
      </c>
      <c r="G34" s="118"/>
      <c r="H34" s="118"/>
      <c r="I34" s="118"/>
      <c r="J34" s="119"/>
      <c r="K34" s="129">
        <v>8</v>
      </c>
      <c r="L34" s="121"/>
      <c r="M34" s="122"/>
      <c r="N34" s="135">
        <v>4</v>
      </c>
      <c r="O34" s="137"/>
    </row>
    <row r="35" spans="1:20" s="4" customFormat="1" ht="54.75" customHeight="1">
      <c r="A35" s="32">
        <v>20</v>
      </c>
      <c r="B35" s="13"/>
      <c r="C35" s="130" t="s">
        <v>23</v>
      </c>
      <c r="D35" s="134"/>
      <c r="E35" s="93" t="s">
        <v>170</v>
      </c>
      <c r="F35" s="129" t="s">
        <v>145</v>
      </c>
      <c r="G35" s="118"/>
      <c r="H35" s="118"/>
      <c r="I35" s="118"/>
      <c r="J35" s="119"/>
      <c r="K35" s="129">
        <v>7</v>
      </c>
      <c r="L35" s="121"/>
      <c r="M35" s="122"/>
      <c r="N35" s="135">
        <v>3</v>
      </c>
      <c r="O35" s="137"/>
    </row>
    <row r="36" spans="1:20" s="4" customFormat="1" ht="9.75" hidden="1" customHeight="1">
      <c r="A36" s="26">
        <v>22</v>
      </c>
      <c r="B36" s="25"/>
      <c r="C36" s="26"/>
      <c r="D36" s="26"/>
      <c r="E36" s="91" t="s">
        <v>139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0" t="s">
        <v>30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9"/>
      <c r="P37" s="3"/>
    </row>
    <row r="38" spans="1:20" s="4" customFormat="1" ht="43.5" customHeight="1">
      <c r="A38" s="103">
        <v>21</v>
      </c>
      <c r="B38" s="103" t="s">
        <v>92</v>
      </c>
      <c r="C38" s="130" t="s">
        <v>2</v>
      </c>
      <c r="D38" s="134"/>
      <c r="E38" s="93" t="s">
        <v>171</v>
      </c>
      <c r="F38" s="129" t="s">
        <v>146</v>
      </c>
      <c r="G38" s="118"/>
      <c r="H38" s="118"/>
      <c r="I38" s="118"/>
      <c r="J38" s="119"/>
      <c r="K38" s="129">
        <v>6</v>
      </c>
      <c r="L38" s="121"/>
      <c r="M38" s="122"/>
      <c r="N38" s="135">
        <v>1</v>
      </c>
      <c r="O38" s="137"/>
    </row>
    <row r="39" spans="1:20" s="4" customFormat="1" ht="49.5" customHeight="1">
      <c r="A39" s="153"/>
      <c r="B39" s="153"/>
      <c r="C39" s="130" t="s">
        <v>27</v>
      </c>
      <c r="D39" s="134"/>
      <c r="E39" s="93" t="s">
        <v>171</v>
      </c>
      <c r="F39" s="129" t="s">
        <v>154</v>
      </c>
      <c r="G39" s="118"/>
      <c r="H39" s="118"/>
      <c r="I39" s="118"/>
      <c r="J39" s="119"/>
      <c r="K39" s="129">
        <v>4</v>
      </c>
      <c r="L39" s="121"/>
      <c r="M39" s="122"/>
      <c r="N39" s="242">
        <v>3</v>
      </c>
      <c r="O39" s="243"/>
    </row>
    <row r="40" spans="1:20" s="4" customFormat="1" ht="35.25" customHeight="1">
      <c r="A40" s="153"/>
      <c r="B40" s="153"/>
      <c r="C40" s="130" t="s">
        <v>3</v>
      </c>
      <c r="D40" s="134"/>
      <c r="E40" s="93" t="s">
        <v>170</v>
      </c>
      <c r="F40" s="129" t="s">
        <v>147</v>
      </c>
      <c r="G40" s="118"/>
      <c r="H40" s="118"/>
      <c r="I40" s="118"/>
      <c r="J40" s="119"/>
      <c r="K40" s="129">
        <v>8</v>
      </c>
      <c r="L40" s="121"/>
      <c r="M40" s="122"/>
      <c r="N40" s="135">
        <v>1</v>
      </c>
      <c r="O40" s="137"/>
    </row>
    <row r="41" spans="1:20" s="4" customFormat="1" ht="42.75" customHeight="1">
      <c r="A41" s="153"/>
      <c r="B41" s="153"/>
      <c r="C41" s="130" t="s">
        <v>9</v>
      </c>
      <c r="D41" s="134"/>
      <c r="E41" s="93" t="s">
        <v>170</v>
      </c>
      <c r="F41" s="129" t="s">
        <v>81</v>
      </c>
      <c r="G41" s="118"/>
      <c r="H41" s="118"/>
      <c r="I41" s="118"/>
      <c r="J41" s="119"/>
      <c r="K41" s="129">
        <v>5</v>
      </c>
      <c r="L41" s="121"/>
      <c r="M41" s="122"/>
      <c r="N41" s="135">
        <v>1</v>
      </c>
      <c r="O41" s="137"/>
    </row>
    <row r="42" spans="1:20" s="4" customFormat="1" ht="47.25" customHeight="1">
      <c r="A42" s="153"/>
      <c r="B42" s="153"/>
      <c r="C42" s="130" t="s">
        <v>100</v>
      </c>
      <c r="D42" s="134"/>
      <c r="E42" s="93" t="s">
        <v>163</v>
      </c>
      <c r="F42" s="129" t="s">
        <v>148</v>
      </c>
      <c r="G42" s="118"/>
      <c r="H42" s="118"/>
      <c r="I42" s="118"/>
      <c r="J42" s="119"/>
      <c r="K42" s="129">
        <v>6</v>
      </c>
      <c r="L42" s="121"/>
      <c r="M42" s="122"/>
      <c r="N42" s="135">
        <v>2</v>
      </c>
      <c r="O42" s="137"/>
    </row>
    <row r="43" spans="1:20" s="4" customFormat="1" ht="47.25" customHeight="1">
      <c r="A43" s="154"/>
      <c r="B43" s="154"/>
      <c r="C43" s="130" t="s">
        <v>8</v>
      </c>
      <c r="D43" s="134"/>
      <c r="E43" s="93" t="s">
        <v>170</v>
      </c>
      <c r="F43" s="129" t="s">
        <v>153</v>
      </c>
      <c r="G43" s="118"/>
      <c r="H43" s="118"/>
      <c r="I43" s="118"/>
      <c r="J43" s="119"/>
      <c r="K43" s="129">
        <v>8</v>
      </c>
      <c r="L43" s="121"/>
      <c r="M43" s="122"/>
      <c r="N43" s="135">
        <v>1</v>
      </c>
      <c r="O43" s="137"/>
    </row>
    <row r="44" spans="1:20" s="4" customFormat="1" ht="37.5" customHeight="1">
      <c r="A44" s="26">
        <v>22</v>
      </c>
      <c r="B44" s="26" t="s">
        <v>93</v>
      </c>
      <c r="C44" s="130" t="s">
        <v>8</v>
      </c>
      <c r="D44" s="134"/>
      <c r="E44" s="93" t="s">
        <v>170</v>
      </c>
      <c r="F44" s="129" t="s">
        <v>78</v>
      </c>
      <c r="G44" s="118"/>
      <c r="H44" s="118"/>
      <c r="I44" s="118"/>
      <c r="J44" s="119"/>
      <c r="K44" s="129">
        <v>3</v>
      </c>
      <c r="L44" s="121"/>
      <c r="M44" s="122"/>
      <c r="N44" s="135">
        <v>2</v>
      </c>
      <c r="O44" s="137"/>
    </row>
    <row r="45" spans="1:20" s="4" customFormat="1" ht="51" customHeight="1">
      <c r="A45" s="26">
        <v>23</v>
      </c>
      <c r="B45" s="26" t="s">
        <v>94</v>
      </c>
      <c r="C45" s="130" t="s">
        <v>7</v>
      </c>
      <c r="D45" s="134"/>
      <c r="E45" s="93" t="s">
        <v>170</v>
      </c>
      <c r="F45" s="129" t="s">
        <v>82</v>
      </c>
      <c r="G45" s="118"/>
      <c r="H45" s="118"/>
      <c r="I45" s="118"/>
      <c r="J45" s="119"/>
      <c r="K45" s="129">
        <v>5</v>
      </c>
      <c r="L45" s="121"/>
      <c r="M45" s="122"/>
      <c r="N45" s="135">
        <v>1</v>
      </c>
      <c r="O45" s="136"/>
    </row>
    <row r="46" spans="1:20" s="4" customFormat="1" ht="34.5" customHeight="1">
      <c r="A46" s="26">
        <v>24</v>
      </c>
      <c r="B46" s="103" t="s">
        <v>95</v>
      </c>
      <c r="C46" s="130" t="s">
        <v>101</v>
      </c>
      <c r="D46" s="134"/>
      <c r="E46" s="93" t="s">
        <v>172</v>
      </c>
      <c r="F46" s="129" t="s">
        <v>152</v>
      </c>
      <c r="G46" s="118"/>
      <c r="H46" s="118"/>
      <c r="I46" s="118"/>
      <c r="J46" s="119"/>
      <c r="K46" s="129">
        <v>3</v>
      </c>
      <c r="L46" s="121"/>
      <c r="M46" s="122"/>
      <c r="N46" s="167">
        <v>1</v>
      </c>
      <c r="O46" s="168"/>
    </row>
    <row r="47" spans="1:20" s="4" customFormat="1" ht="35.25" customHeight="1">
      <c r="A47" s="26">
        <v>25</v>
      </c>
      <c r="B47" s="154"/>
      <c r="C47" s="130" t="s">
        <v>2</v>
      </c>
      <c r="D47" s="134"/>
      <c r="E47" s="93" t="s">
        <v>172</v>
      </c>
      <c r="F47" s="129" t="s">
        <v>79</v>
      </c>
      <c r="G47" s="118"/>
      <c r="H47" s="118"/>
      <c r="I47" s="118"/>
      <c r="J47" s="119"/>
      <c r="K47" s="129">
        <v>2</v>
      </c>
      <c r="L47" s="121"/>
      <c r="M47" s="122"/>
      <c r="N47" s="190">
        <v>1</v>
      </c>
      <c r="O47" s="190"/>
    </row>
    <row r="48" spans="1:20" s="6" customFormat="1" ht="33" customHeight="1">
      <c r="A48" s="26">
        <v>26</v>
      </c>
      <c r="B48" s="16" t="s">
        <v>34</v>
      </c>
      <c r="C48" s="130"/>
      <c r="D48" s="134"/>
      <c r="E48" s="69"/>
      <c r="F48" s="130"/>
      <c r="G48" s="118"/>
      <c r="H48" s="118"/>
      <c r="I48" s="118"/>
      <c r="J48" s="119"/>
      <c r="K48" s="130">
        <f>K47+K46+K45+K44+K43+K42+K41+K40+K39+K38+K35+K34+K31+K30+K29+K27+K26+K25+K23+K22+K21+K19+K18+K17+K16+K15+K14+K13+K12+K11</f>
        <v>162</v>
      </c>
      <c r="L48" s="121"/>
      <c r="M48" s="122"/>
      <c r="N48" s="191">
        <f>N11+N12+N13+N14+N15+N16+N17+N18+N19+N21+N22+N23+N25+N26+N27+N29+N30+N31+N34+N35+N38+N39+N40+N41+N42+N43+N44+N45+N46+N47</f>
        <v>64</v>
      </c>
      <c r="O48" s="192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6" t="s">
        <v>106</v>
      </c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7" t="s">
        <v>20</v>
      </c>
      <c r="B51" s="148"/>
      <c r="C51" s="148"/>
      <c r="D51" s="148"/>
      <c r="E51" s="149"/>
      <c r="F51" s="145" t="s">
        <v>57</v>
      </c>
      <c r="G51" s="45"/>
      <c r="H51" s="139" t="s">
        <v>62</v>
      </c>
      <c r="I51" s="140"/>
      <c r="J51" s="140"/>
      <c r="K51" s="141"/>
      <c r="L51" s="142" t="s">
        <v>58</v>
      </c>
      <c r="M51" s="143"/>
      <c r="N51" s="143"/>
      <c r="O51" s="144"/>
    </row>
    <row r="52" spans="1:20" s="6" customFormat="1" ht="29.25" hidden="1" customHeight="1">
      <c r="A52" s="150"/>
      <c r="B52" s="151"/>
      <c r="C52" s="151"/>
      <c r="D52" s="151"/>
      <c r="E52" s="152"/>
      <c r="F52" s="146"/>
      <c r="G52" s="46"/>
      <c r="H52" s="139" t="s">
        <v>59</v>
      </c>
      <c r="I52" s="140"/>
      <c r="J52" s="141"/>
      <c r="K52" s="46" t="s">
        <v>60</v>
      </c>
      <c r="L52" s="52" t="s">
        <v>59</v>
      </c>
      <c r="M52" s="53" t="s">
        <v>63</v>
      </c>
      <c r="N52" s="142" t="s">
        <v>64</v>
      </c>
      <c r="O52" s="144"/>
    </row>
    <row r="53" spans="1:20" s="6" customFormat="1" ht="27.75" hidden="1" customHeight="1">
      <c r="A53" s="185" t="s">
        <v>72</v>
      </c>
      <c r="B53" s="186"/>
      <c r="C53" s="186"/>
      <c r="D53" s="186"/>
      <c r="E53" s="186"/>
      <c r="F53" s="31" t="s">
        <v>47</v>
      </c>
      <c r="G53" s="49"/>
      <c r="H53" s="179">
        <v>0</v>
      </c>
      <c r="I53" s="140"/>
      <c r="J53" s="141"/>
      <c r="K53" s="48">
        <v>11544</v>
      </c>
      <c r="L53" s="54" t="e">
        <f>#REF!+H53</f>
        <v>#REF!</v>
      </c>
      <c r="M53" s="193" t="e">
        <f>SUM(L53:L54)</f>
        <v>#REF!</v>
      </c>
      <c r="N53" s="55" t="e">
        <f>#REF!+K53</f>
        <v>#REF!</v>
      </c>
      <c r="O53" s="193" t="e">
        <f>SUM(N53:N54)</f>
        <v>#REF!</v>
      </c>
    </row>
    <row r="54" spans="1:20" s="6" customFormat="1" ht="29.25" hidden="1" customHeight="1">
      <c r="A54" s="186"/>
      <c r="B54" s="186"/>
      <c r="C54" s="186"/>
      <c r="D54" s="186"/>
      <c r="E54" s="186"/>
      <c r="F54" s="31" t="s">
        <v>48</v>
      </c>
      <c r="G54" s="49"/>
      <c r="H54" s="179">
        <v>0</v>
      </c>
      <c r="I54" s="180"/>
      <c r="J54" s="181"/>
      <c r="K54" s="48">
        <v>11917</v>
      </c>
      <c r="L54" s="54" t="e">
        <f>#REF!+H54</f>
        <v>#REF!</v>
      </c>
      <c r="M54" s="194"/>
      <c r="N54" s="55" t="e">
        <f>#REF!+K54</f>
        <v>#REF!</v>
      </c>
      <c r="O54" s="194"/>
    </row>
    <row r="55" spans="1:20" s="6" customFormat="1" ht="22.5" hidden="1" customHeight="1">
      <c r="A55" s="173" t="s">
        <v>73</v>
      </c>
      <c r="B55" s="174"/>
      <c r="C55" s="174"/>
      <c r="D55" s="174"/>
      <c r="E55" s="175"/>
      <c r="F55" s="61" t="s">
        <v>49</v>
      </c>
      <c r="G55" s="47"/>
      <c r="H55" s="179">
        <v>0</v>
      </c>
      <c r="I55" s="180"/>
      <c r="J55" s="181"/>
      <c r="K55" s="48">
        <v>268</v>
      </c>
      <c r="L55" s="54" t="e">
        <f>#REF!+H55</f>
        <v>#REF!</v>
      </c>
      <c r="M55" s="193" t="e">
        <f t="shared" ref="M55" si="0">SUM(L55:L56)</f>
        <v>#REF!</v>
      </c>
      <c r="N55" s="55" t="e">
        <f>#REF!+K55</f>
        <v>#REF!</v>
      </c>
      <c r="O55" s="193" t="e">
        <f>SUM(N55:N56)</f>
        <v>#REF!</v>
      </c>
    </row>
    <row r="56" spans="1:20" s="6" customFormat="1" ht="24.75" hidden="1" customHeight="1">
      <c r="A56" s="176"/>
      <c r="B56" s="177"/>
      <c r="C56" s="177"/>
      <c r="D56" s="177"/>
      <c r="E56" s="178"/>
      <c r="F56" s="61" t="s">
        <v>50</v>
      </c>
      <c r="G56" s="47"/>
      <c r="H56" s="179">
        <v>0</v>
      </c>
      <c r="I56" s="180"/>
      <c r="J56" s="181"/>
      <c r="K56" s="48">
        <v>243</v>
      </c>
      <c r="L56" s="54" t="e">
        <f>#REF!+H56</f>
        <v>#REF!</v>
      </c>
      <c r="M56" s="194"/>
      <c r="N56" s="55" t="e">
        <f>#REF!+K56</f>
        <v>#REF!</v>
      </c>
      <c r="O56" s="194"/>
    </row>
    <row r="57" spans="1:20" s="6" customFormat="1" ht="32.25" hidden="1" customHeight="1">
      <c r="A57" s="173" t="s">
        <v>84</v>
      </c>
      <c r="B57" s="174"/>
      <c r="C57" s="174"/>
      <c r="D57" s="174"/>
      <c r="E57" s="175"/>
      <c r="F57" s="61" t="s">
        <v>19</v>
      </c>
      <c r="G57" s="47"/>
      <c r="H57" s="179">
        <v>0</v>
      </c>
      <c r="I57" s="180"/>
      <c r="J57" s="181"/>
      <c r="K57" s="48">
        <v>12378</v>
      </c>
      <c r="L57" s="54" t="e">
        <f>#REF!+H57</f>
        <v>#REF!</v>
      </c>
      <c r="M57" s="193" t="e">
        <f t="shared" ref="M57" si="1">SUM(L57:L58)</f>
        <v>#REF!</v>
      </c>
      <c r="N57" s="55" t="e">
        <f>#REF!+K57</f>
        <v>#REF!</v>
      </c>
      <c r="O57" s="193" t="e">
        <f t="shared" ref="O57" si="2">SUM(N57:N58)</f>
        <v>#REF!</v>
      </c>
    </row>
    <row r="58" spans="1:20" s="6" customFormat="1" ht="29.25" hidden="1" customHeight="1">
      <c r="A58" s="176"/>
      <c r="B58" s="177"/>
      <c r="C58" s="177"/>
      <c r="D58" s="177"/>
      <c r="E58" s="178"/>
      <c r="F58" s="61" t="s">
        <v>42</v>
      </c>
      <c r="G58" s="47"/>
      <c r="H58" s="179">
        <v>0</v>
      </c>
      <c r="I58" s="180"/>
      <c r="J58" s="181"/>
      <c r="K58" s="48">
        <v>12254</v>
      </c>
      <c r="L58" s="54" t="e">
        <f>#REF!+H58</f>
        <v>#REF!</v>
      </c>
      <c r="M58" s="194"/>
      <c r="N58" s="55" t="e">
        <f>#REF!+K58</f>
        <v>#REF!</v>
      </c>
      <c r="O58" s="194"/>
    </row>
    <row r="59" spans="1:20" s="6" customFormat="1" ht="27.75" hidden="1" customHeight="1">
      <c r="A59" s="173" t="s">
        <v>85</v>
      </c>
      <c r="B59" s="174"/>
      <c r="C59" s="174"/>
      <c r="D59" s="174"/>
      <c r="E59" s="175"/>
      <c r="F59" s="31" t="s">
        <v>43</v>
      </c>
      <c r="G59" s="48"/>
      <c r="H59" s="179">
        <v>0</v>
      </c>
      <c r="I59" s="180"/>
      <c r="J59" s="181"/>
      <c r="K59" s="48">
        <v>4682</v>
      </c>
      <c r="L59" s="54" t="e">
        <f>#REF!+H59</f>
        <v>#REF!</v>
      </c>
      <c r="M59" s="193" t="e">
        <f>SUM(L59:L60)</f>
        <v>#REF!</v>
      </c>
      <c r="N59" s="55" t="e">
        <f>#REF!+K59</f>
        <v>#REF!</v>
      </c>
      <c r="O59" s="193" t="e">
        <f t="shared" ref="O59" si="3">SUM(N59:N60)</f>
        <v>#REF!</v>
      </c>
    </row>
    <row r="60" spans="1:20" s="6" customFormat="1" ht="27.75" hidden="1" customHeight="1">
      <c r="A60" s="176"/>
      <c r="B60" s="177"/>
      <c r="C60" s="177"/>
      <c r="D60" s="177"/>
      <c r="E60" s="178"/>
      <c r="F60" s="31" t="s">
        <v>44</v>
      </c>
      <c r="G60" s="48"/>
      <c r="H60" s="179">
        <v>0</v>
      </c>
      <c r="I60" s="180"/>
      <c r="J60" s="181"/>
      <c r="K60" s="48">
        <v>5722</v>
      </c>
      <c r="L60" s="54" t="e">
        <f>#REF!+H60</f>
        <v>#REF!</v>
      </c>
      <c r="M60" s="194"/>
      <c r="N60" s="55" t="e">
        <f>#REF!+K60</f>
        <v>#REF!</v>
      </c>
      <c r="O60" s="194"/>
    </row>
    <row r="61" spans="1:20" s="6" customFormat="1" ht="27" hidden="1" customHeight="1">
      <c r="A61" s="173" t="s">
        <v>86</v>
      </c>
      <c r="B61" s="174"/>
      <c r="C61" s="174"/>
      <c r="D61" s="174"/>
      <c r="E61" s="175"/>
      <c r="F61" s="20" t="s">
        <v>88</v>
      </c>
      <c r="G61" s="51"/>
      <c r="H61" s="179">
        <v>0</v>
      </c>
      <c r="I61" s="180"/>
      <c r="J61" s="181"/>
      <c r="K61" s="50">
        <v>8274</v>
      </c>
      <c r="L61" s="54" t="e">
        <f>#REF!+H61</f>
        <v>#REF!</v>
      </c>
      <c r="M61" s="193" t="e">
        <f>SUM(L61:L62)</f>
        <v>#REF!</v>
      </c>
      <c r="N61" s="55" t="e">
        <f>#REF!+K61</f>
        <v>#REF!</v>
      </c>
      <c r="O61" s="193" t="e">
        <f t="shared" ref="O61" si="4">SUM(N61:N62)</f>
        <v>#REF!</v>
      </c>
    </row>
    <row r="62" spans="1:20" s="6" customFormat="1" ht="42" hidden="1" customHeight="1">
      <c r="A62" s="176"/>
      <c r="B62" s="177"/>
      <c r="C62" s="177"/>
      <c r="D62" s="177"/>
      <c r="E62" s="178"/>
      <c r="F62" s="20" t="s">
        <v>71</v>
      </c>
      <c r="G62" s="51"/>
      <c r="H62" s="179">
        <v>0</v>
      </c>
      <c r="I62" s="180"/>
      <c r="J62" s="181"/>
      <c r="K62" s="50">
        <v>9490</v>
      </c>
      <c r="L62" s="54" t="e">
        <f>#REF!+H62</f>
        <v>#REF!</v>
      </c>
      <c r="M62" s="194"/>
      <c r="N62" s="55" t="e">
        <f>#REF!+K62</f>
        <v>#REF!</v>
      </c>
      <c r="O62" s="194"/>
    </row>
    <row r="63" spans="1:20" s="6" customFormat="1" ht="29.25" hidden="1" customHeight="1">
      <c r="A63" s="173" t="s">
        <v>87</v>
      </c>
      <c r="B63" s="174"/>
      <c r="C63" s="174"/>
      <c r="D63" s="174"/>
      <c r="E63" s="175"/>
      <c r="F63" s="20" t="s">
        <v>38</v>
      </c>
      <c r="G63" s="51"/>
      <c r="H63" s="179">
        <v>0</v>
      </c>
      <c r="I63" s="180"/>
      <c r="J63" s="181"/>
      <c r="K63" s="50">
        <v>7165</v>
      </c>
      <c r="L63" s="54" t="e">
        <f>#REF!+H63</f>
        <v>#REF!</v>
      </c>
      <c r="M63" s="193" t="e">
        <f t="shared" ref="M63" si="5">SUM(L63:L64)</f>
        <v>#REF!</v>
      </c>
      <c r="N63" s="55" t="e">
        <f>#REF!+K63</f>
        <v>#REF!</v>
      </c>
      <c r="O63" s="193" t="e">
        <f t="shared" ref="O63" si="6">SUM(N63:N64)</f>
        <v>#REF!</v>
      </c>
    </row>
    <row r="64" spans="1:20" s="6" customFormat="1" ht="30.75" hidden="1" customHeight="1">
      <c r="A64" s="176"/>
      <c r="B64" s="177"/>
      <c r="C64" s="177"/>
      <c r="D64" s="177"/>
      <c r="E64" s="178"/>
      <c r="F64" s="20" t="s">
        <v>39</v>
      </c>
      <c r="G64" s="51"/>
      <c r="H64" s="179">
        <v>0</v>
      </c>
      <c r="I64" s="180"/>
      <c r="J64" s="181"/>
      <c r="K64" s="50">
        <v>7086</v>
      </c>
      <c r="L64" s="54" t="e">
        <f>#REF!+H64</f>
        <v>#REF!</v>
      </c>
      <c r="M64" s="194"/>
      <c r="N64" s="55" t="e">
        <f>#REF!+K64</f>
        <v>#REF!</v>
      </c>
      <c r="O64" s="194"/>
    </row>
    <row r="65" spans="1:17" s="6" customFormat="1" ht="37.5" hidden="1" customHeight="1">
      <c r="A65" s="130" t="s">
        <v>45</v>
      </c>
      <c r="B65" s="187"/>
      <c r="C65" s="187"/>
      <c r="D65" s="187"/>
      <c r="E65" s="188"/>
      <c r="F65" s="21"/>
      <c r="G65" s="33"/>
      <c r="H65" s="28">
        <v>0</v>
      </c>
      <c r="I65" s="28"/>
      <c r="J65" s="28"/>
      <c r="K65" s="197"/>
      <c r="L65" s="118"/>
      <c r="M65" s="118"/>
      <c r="N65" s="119"/>
      <c r="O65" s="56" t="e">
        <f>SUM(O53:O64)</f>
        <v>#REF!</v>
      </c>
    </row>
    <row r="66" spans="1:17" s="6" customFormat="1" ht="36.75" hidden="1" customHeight="1">
      <c r="A66" s="173" t="s">
        <v>74</v>
      </c>
      <c r="B66" s="174"/>
      <c r="C66" s="174"/>
      <c r="D66" s="174"/>
      <c r="E66" s="175"/>
      <c r="F66" s="31" t="s">
        <v>46</v>
      </c>
      <c r="G66" s="68"/>
      <c r="H66" s="182">
        <v>0</v>
      </c>
      <c r="I66" s="183"/>
      <c r="J66" s="184"/>
      <c r="K66" s="19">
        <v>50245</v>
      </c>
      <c r="L66" s="58" t="e">
        <f>#REF!+H66</f>
        <v>#REF!</v>
      </c>
      <c r="M66" s="195" t="e">
        <f>SUM(L66:L67)</f>
        <v>#REF!</v>
      </c>
      <c r="N66" s="59" t="e">
        <f>#REF!+K66</f>
        <v>#REF!</v>
      </c>
      <c r="O66" s="195" t="e">
        <f>SUM(N66:N67)</f>
        <v>#REF!</v>
      </c>
    </row>
    <row r="67" spans="1:17" s="6" customFormat="1" ht="33" hidden="1" customHeight="1">
      <c r="A67" s="176"/>
      <c r="B67" s="177"/>
      <c r="C67" s="177"/>
      <c r="D67" s="177"/>
      <c r="E67" s="178"/>
      <c r="F67" s="31" t="s">
        <v>24</v>
      </c>
      <c r="G67" s="68"/>
      <c r="H67" s="182">
        <v>0</v>
      </c>
      <c r="I67" s="183"/>
      <c r="J67" s="184"/>
      <c r="K67" s="19">
        <v>52028</v>
      </c>
      <c r="L67" s="58" t="e">
        <f>H67+#REF!</f>
        <v>#REF!</v>
      </c>
      <c r="M67" s="196"/>
      <c r="N67" s="59" t="e">
        <f>#REF!+K67</f>
        <v>#REF!</v>
      </c>
      <c r="O67" s="196"/>
    </row>
    <row r="68" spans="1:17" s="6" customFormat="1" ht="42" hidden="1" customHeight="1">
      <c r="A68" s="39"/>
      <c r="B68" s="231" t="s">
        <v>34</v>
      </c>
      <c r="C68" s="231"/>
      <c r="D68" s="231"/>
      <c r="E68" s="231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3" t="s">
        <v>102</v>
      </c>
      <c r="C69" s="232" t="s">
        <v>104</v>
      </c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4"/>
      <c r="P69" s="7"/>
      <c r="Q69" s="7"/>
    </row>
    <row r="70" spans="1:17" s="6" customFormat="1" ht="49.5" hidden="1" customHeight="1">
      <c r="A70" s="22"/>
      <c r="B70" s="104"/>
      <c r="C70" s="228" t="s">
        <v>107</v>
      </c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30"/>
      <c r="P70" s="7"/>
      <c r="Q70" s="7"/>
    </row>
    <row r="71" spans="1:17" s="63" customFormat="1" ht="40.5" hidden="1" customHeight="1">
      <c r="A71" s="100" t="s">
        <v>103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2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6" t="s">
        <v>165</v>
      </c>
      <c r="F75" s="237"/>
      <c r="G75" s="237"/>
      <c r="H75" s="237"/>
      <c r="I75" s="237"/>
      <c r="J75" s="237"/>
      <c r="K75" s="237"/>
      <c r="L75" s="237"/>
      <c r="M75" s="237"/>
      <c r="N75" s="23"/>
      <c r="O75" s="23"/>
    </row>
    <row r="76" spans="1:17" ht="30.75" customHeight="1">
      <c r="B76" s="226" t="s">
        <v>20</v>
      </c>
      <c r="C76" s="203"/>
      <c r="D76" s="94"/>
      <c r="E76" s="235" t="s">
        <v>109</v>
      </c>
      <c r="G76" s="74" t="s">
        <v>166</v>
      </c>
      <c r="H76" s="113" t="s">
        <v>61</v>
      </c>
      <c r="I76" s="114"/>
      <c r="J76" s="111" t="s">
        <v>62</v>
      </c>
      <c r="K76" s="112"/>
      <c r="L76" s="113" t="s">
        <v>58</v>
      </c>
      <c r="M76" s="238"/>
      <c r="N76" s="238"/>
      <c r="O76" s="136"/>
    </row>
    <row r="77" spans="1:17" ht="76.5">
      <c r="B77" s="204"/>
      <c r="C77" s="227"/>
      <c r="D77" s="95" t="s">
        <v>168</v>
      </c>
      <c r="E77" s="98"/>
      <c r="G77" s="90" t="s">
        <v>108</v>
      </c>
      <c r="H77" s="90" t="s">
        <v>110</v>
      </c>
      <c r="I77" s="90" t="s">
        <v>60</v>
      </c>
      <c r="J77" s="90" t="s">
        <v>59</v>
      </c>
      <c r="K77" s="90" t="s">
        <v>60</v>
      </c>
      <c r="L77" s="90" t="s">
        <v>135</v>
      </c>
      <c r="M77" s="90" t="s">
        <v>63</v>
      </c>
      <c r="N77" s="115" t="s">
        <v>118</v>
      </c>
      <c r="O77" s="116"/>
    </row>
    <row r="78" spans="1:17" ht="26.25">
      <c r="B78" s="225" t="s">
        <v>121</v>
      </c>
      <c r="C78" s="106"/>
      <c r="D78" s="109">
        <f>O78/G78*100</f>
        <v>73.09115371678439</v>
      </c>
      <c r="E78" s="75" t="s">
        <v>47</v>
      </c>
      <c r="G78" s="99">
        <v>2973</v>
      </c>
      <c r="H78" s="76">
        <v>0</v>
      </c>
      <c r="I78" s="75">
        <v>0</v>
      </c>
      <c r="J78" s="75">
        <v>8</v>
      </c>
      <c r="K78" s="75">
        <v>1074</v>
      </c>
      <c r="L78" s="77">
        <f t="shared" ref="L78:L103" si="7">H78+J78</f>
        <v>8</v>
      </c>
      <c r="M78" s="96">
        <f>SUM(L78:L79)</f>
        <v>13</v>
      </c>
      <c r="N78" s="77">
        <f t="shared" ref="N78:N103" si="8">I78+K78</f>
        <v>1074</v>
      </c>
      <c r="O78" s="96">
        <f>SUM(N78:N79)</f>
        <v>2173</v>
      </c>
    </row>
    <row r="79" spans="1:17" ht="26.25">
      <c r="B79" s="107"/>
      <c r="C79" s="108"/>
      <c r="D79" s="110"/>
      <c r="E79" s="75" t="s">
        <v>48</v>
      </c>
      <c r="G79" s="97"/>
      <c r="H79" s="76">
        <v>0</v>
      </c>
      <c r="I79" s="75">
        <v>0</v>
      </c>
      <c r="J79" s="75">
        <v>5</v>
      </c>
      <c r="K79" s="75">
        <v>1099</v>
      </c>
      <c r="L79" s="77">
        <f t="shared" si="7"/>
        <v>5</v>
      </c>
      <c r="M79" s="97"/>
      <c r="N79" s="77">
        <f t="shared" si="8"/>
        <v>1099</v>
      </c>
      <c r="O79" s="97"/>
    </row>
    <row r="80" spans="1:17" ht="26.25">
      <c r="B80" s="105" t="s">
        <v>122</v>
      </c>
      <c r="C80" s="106"/>
      <c r="D80" s="96">
        <f>O80/G80%</f>
        <v>163.67583212735167</v>
      </c>
      <c r="E80" s="75" t="s">
        <v>111</v>
      </c>
      <c r="G80" s="99">
        <v>691</v>
      </c>
      <c r="H80" s="76">
        <v>12</v>
      </c>
      <c r="I80" s="75">
        <v>566</v>
      </c>
      <c r="J80" s="75">
        <v>0</v>
      </c>
      <c r="K80" s="75">
        <v>19</v>
      </c>
      <c r="L80" s="77">
        <f t="shared" si="7"/>
        <v>12</v>
      </c>
      <c r="M80" s="96">
        <f>SUM(L80:L81)</f>
        <v>15</v>
      </c>
      <c r="N80" s="77">
        <f t="shared" si="8"/>
        <v>585</v>
      </c>
      <c r="O80" s="96">
        <f>SUM(N80:N81)</f>
        <v>1131</v>
      </c>
    </row>
    <row r="81" spans="2:15" ht="26.25">
      <c r="B81" s="107"/>
      <c r="C81" s="108"/>
      <c r="D81" s="98"/>
      <c r="E81" s="75" t="s">
        <v>112</v>
      </c>
      <c r="G81" s="97"/>
      <c r="H81" s="76">
        <v>3</v>
      </c>
      <c r="I81" s="75">
        <v>512</v>
      </c>
      <c r="J81" s="75">
        <v>0</v>
      </c>
      <c r="K81" s="75">
        <v>34</v>
      </c>
      <c r="L81" s="77">
        <f t="shared" si="7"/>
        <v>3</v>
      </c>
      <c r="M81" s="97"/>
      <c r="N81" s="77">
        <f t="shared" si="8"/>
        <v>546</v>
      </c>
      <c r="O81" s="97"/>
    </row>
    <row r="82" spans="2:15" ht="26.25">
      <c r="B82" s="213" t="s">
        <v>134</v>
      </c>
      <c r="C82" s="214"/>
      <c r="D82" s="96">
        <f t="shared" ref="D82" si="9">O82/G82%</f>
        <v>142.53277902142628</v>
      </c>
      <c r="E82" s="75" t="s">
        <v>19</v>
      </c>
      <c r="G82" s="99">
        <v>3127</v>
      </c>
      <c r="H82" s="76">
        <v>0</v>
      </c>
      <c r="I82" s="75">
        <v>0</v>
      </c>
      <c r="J82" s="75">
        <v>81</v>
      </c>
      <c r="K82" s="75">
        <v>2222</v>
      </c>
      <c r="L82" s="77">
        <f t="shared" si="7"/>
        <v>81</v>
      </c>
      <c r="M82" s="96">
        <f>SUM(L82:L83)</f>
        <v>149</v>
      </c>
      <c r="N82" s="77">
        <f t="shared" si="8"/>
        <v>2222</v>
      </c>
      <c r="O82" s="96">
        <f>SUM(N82:N83)</f>
        <v>4457</v>
      </c>
    </row>
    <row r="83" spans="2:15" ht="26.25">
      <c r="B83" s="215"/>
      <c r="C83" s="216"/>
      <c r="D83" s="98"/>
      <c r="E83" s="75" t="s">
        <v>42</v>
      </c>
      <c r="G83" s="97"/>
      <c r="H83" s="76">
        <v>0</v>
      </c>
      <c r="I83" s="75">
        <v>0</v>
      </c>
      <c r="J83" s="75">
        <v>68</v>
      </c>
      <c r="K83" s="75">
        <v>2235</v>
      </c>
      <c r="L83" s="77">
        <f t="shared" si="7"/>
        <v>68</v>
      </c>
      <c r="M83" s="97"/>
      <c r="N83" s="77">
        <f t="shared" si="8"/>
        <v>2235</v>
      </c>
      <c r="O83" s="97"/>
    </row>
    <row r="84" spans="2:15" ht="26.25">
      <c r="B84" s="105" t="s">
        <v>123</v>
      </c>
      <c r="C84" s="106"/>
      <c r="D84" s="96">
        <f t="shared" ref="D84" si="10">O84/G84%</f>
        <v>81.970443349753694</v>
      </c>
      <c r="E84" s="75" t="s">
        <v>43</v>
      </c>
      <c r="G84" s="99">
        <v>1015</v>
      </c>
      <c r="H84" s="76">
        <v>0</v>
      </c>
      <c r="I84" s="75">
        <v>0</v>
      </c>
      <c r="J84" s="75">
        <v>0</v>
      </c>
      <c r="K84" s="75">
        <v>265</v>
      </c>
      <c r="L84" s="77">
        <f t="shared" si="7"/>
        <v>0</v>
      </c>
      <c r="M84" s="96">
        <f>SUM(L84:L85)</f>
        <v>0</v>
      </c>
      <c r="N84" s="77">
        <f t="shared" si="8"/>
        <v>265</v>
      </c>
      <c r="O84" s="96">
        <f>SUM(N84:N85)</f>
        <v>832</v>
      </c>
    </row>
    <row r="85" spans="2:15" ht="26.25">
      <c r="B85" s="107"/>
      <c r="C85" s="108"/>
      <c r="D85" s="98"/>
      <c r="E85" s="75" t="s">
        <v>44</v>
      </c>
      <c r="G85" s="97"/>
      <c r="H85" s="76">
        <v>0</v>
      </c>
      <c r="I85" s="75">
        <v>0</v>
      </c>
      <c r="J85" s="75">
        <v>0</v>
      </c>
      <c r="K85" s="75">
        <v>567</v>
      </c>
      <c r="L85" s="77">
        <f t="shared" si="7"/>
        <v>0</v>
      </c>
      <c r="M85" s="97"/>
      <c r="N85" s="77">
        <f t="shared" si="8"/>
        <v>567</v>
      </c>
      <c r="O85" s="97"/>
    </row>
    <row r="86" spans="2:15" ht="26.25">
      <c r="B86" s="105" t="s">
        <v>124</v>
      </c>
      <c r="C86" s="106"/>
      <c r="D86" s="96">
        <f t="shared" ref="D86" si="11">O86/G86%</f>
        <v>122.98001737619461</v>
      </c>
      <c r="E86" s="75" t="s">
        <v>113</v>
      </c>
      <c r="G86" s="99">
        <v>2302</v>
      </c>
      <c r="H86" s="76">
        <v>0</v>
      </c>
      <c r="I86" s="75">
        <v>0</v>
      </c>
      <c r="J86" s="75">
        <v>24</v>
      </c>
      <c r="K86" s="75">
        <v>1256</v>
      </c>
      <c r="L86" s="77">
        <f t="shared" si="7"/>
        <v>24</v>
      </c>
      <c r="M86" s="96">
        <f>SUM(L86:L87)</f>
        <v>58</v>
      </c>
      <c r="N86" s="77">
        <f t="shared" si="8"/>
        <v>1256</v>
      </c>
      <c r="O86" s="96">
        <f>SUM(N86:N87)</f>
        <v>2831</v>
      </c>
    </row>
    <row r="87" spans="2:15" ht="26.25">
      <c r="B87" s="107"/>
      <c r="C87" s="108"/>
      <c r="D87" s="98"/>
      <c r="E87" s="75" t="s">
        <v>114</v>
      </c>
      <c r="G87" s="97"/>
      <c r="H87" s="76">
        <v>0</v>
      </c>
      <c r="I87" s="75">
        <v>0</v>
      </c>
      <c r="J87" s="75">
        <v>34</v>
      </c>
      <c r="K87" s="75">
        <v>1575</v>
      </c>
      <c r="L87" s="77">
        <f t="shared" si="7"/>
        <v>34</v>
      </c>
      <c r="M87" s="97"/>
      <c r="N87" s="77">
        <f t="shared" si="8"/>
        <v>1575</v>
      </c>
      <c r="O87" s="97"/>
    </row>
    <row r="88" spans="2:15" ht="26.25">
      <c r="B88" s="105" t="s">
        <v>125</v>
      </c>
      <c r="C88" s="106"/>
      <c r="D88" s="96">
        <f t="shared" ref="D88:D102" si="12">O88/G88%</f>
        <v>142.50363901018923</v>
      </c>
      <c r="E88" s="75" t="s">
        <v>38</v>
      </c>
      <c r="G88" s="99">
        <v>1374</v>
      </c>
      <c r="H88" s="76">
        <v>0</v>
      </c>
      <c r="I88" s="75">
        <v>0</v>
      </c>
      <c r="J88" s="75">
        <v>5</v>
      </c>
      <c r="K88" s="75">
        <v>964</v>
      </c>
      <c r="L88" s="77">
        <f t="shared" si="7"/>
        <v>5</v>
      </c>
      <c r="M88" s="96">
        <f>SUM(L88:L89)</f>
        <v>34</v>
      </c>
      <c r="N88" s="77">
        <f t="shared" si="8"/>
        <v>964</v>
      </c>
      <c r="O88" s="96">
        <f>SUM(N88:N89)</f>
        <v>1958</v>
      </c>
    </row>
    <row r="89" spans="2:15" ht="26.25">
      <c r="B89" s="107"/>
      <c r="C89" s="108"/>
      <c r="D89" s="98"/>
      <c r="E89" s="75" t="s">
        <v>39</v>
      </c>
      <c r="G89" s="97"/>
      <c r="H89" s="76">
        <v>0</v>
      </c>
      <c r="I89" s="75">
        <v>0</v>
      </c>
      <c r="J89" s="75">
        <v>29</v>
      </c>
      <c r="K89" s="75">
        <v>994</v>
      </c>
      <c r="L89" s="77">
        <f t="shared" si="7"/>
        <v>29</v>
      </c>
      <c r="M89" s="97"/>
      <c r="N89" s="77">
        <f t="shared" si="8"/>
        <v>994</v>
      </c>
      <c r="O89" s="97"/>
    </row>
    <row r="90" spans="2:15" ht="26.25">
      <c r="B90" s="105" t="s">
        <v>126</v>
      </c>
      <c r="C90" s="106"/>
      <c r="D90" s="96">
        <f t="shared" si="12"/>
        <v>125.85688514732412</v>
      </c>
      <c r="E90" s="75" t="s">
        <v>115</v>
      </c>
      <c r="G90" s="99">
        <v>1663</v>
      </c>
      <c r="H90" s="76">
        <v>20</v>
      </c>
      <c r="I90" s="75">
        <v>1081</v>
      </c>
      <c r="J90" s="75">
        <v>1</v>
      </c>
      <c r="K90" s="75">
        <v>45</v>
      </c>
      <c r="L90" s="77">
        <f t="shared" si="7"/>
        <v>21</v>
      </c>
      <c r="M90" s="96">
        <f>SUM(L90:L91)</f>
        <v>45</v>
      </c>
      <c r="N90" s="77">
        <f t="shared" si="8"/>
        <v>1126</v>
      </c>
      <c r="O90" s="96">
        <f>SUM(N90:N91)</f>
        <v>2093</v>
      </c>
    </row>
    <row r="91" spans="2:15" ht="26.25">
      <c r="B91" s="107"/>
      <c r="C91" s="108"/>
      <c r="D91" s="98"/>
      <c r="E91" s="75" t="s">
        <v>116</v>
      </c>
      <c r="G91" s="97"/>
      <c r="H91" s="76">
        <v>23</v>
      </c>
      <c r="I91" s="75">
        <v>909</v>
      </c>
      <c r="J91" s="75">
        <v>1</v>
      </c>
      <c r="K91" s="75">
        <v>58</v>
      </c>
      <c r="L91" s="77">
        <f t="shared" si="7"/>
        <v>24</v>
      </c>
      <c r="M91" s="97"/>
      <c r="N91" s="77">
        <f t="shared" si="8"/>
        <v>967</v>
      </c>
      <c r="O91" s="97"/>
    </row>
    <row r="92" spans="2:15" ht="26.25">
      <c r="B92" s="105" t="s">
        <v>127</v>
      </c>
      <c r="C92" s="106"/>
      <c r="D92" s="96">
        <f t="shared" si="12"/>
        <v>69.896193771626301</v>
      </c>
      <c r="E92" s="75" t="s">
        <v>115</v>
      </c>
      <c r="G92" s="99">
        <v>1445</v>
      </c>
      <c r="H92" s="76">
        <v>0</v>
      </c>
      <c r="I92" s="75">
        <v>6</v>
      </c>
      <c r="J92" s="75">
        <v>24</v>
      </c>
      <c r="K92" s="75">
        <v>488</v>
      </c>
      <c r="L92" s="77">
        <f t="shared" si="7"/>
        <v>24</v>
      </c>
      <c r="M92" s="96">
        <f>SUM(L92:L93)</f>
        <v>29</v>
      </c>
      <c r="N92" s="77">
        <f t="shared" si="8"/>
        <v>494</v>
      </c>
      <c r="O92" s="96">
        <f>SUM(N92:N93)</f>
        <v>1010</v>
      </c>
    </row>
    <row r="93" spans="2:15" ht="26.25">
      <c r="B93" s="107"/>
      <c r="C93" s="108"/>
      <c r="D93" s="98"/>
      <c r="E93" s="75" t="s">
        <v>116</v>
      </c>
      <c r="G93" s="97"/>
      <c r="H93" s="76">
        <v>0</v>
      </c>
      <c r="I93" s="75">
        <v>8</v>
      </c>
      <c r="J93" s="75">
        <v>5</v>
      </c>
      <c r="K93" s="75">
        <v>508</v>
      </c>
      <c r="L93" s="77">
        <f t="shared" si="7"/>
        <v>5</v>
      </c>
      <c r="M93" s="97"/>
      <c r="N93" s="77">
        <f t="shared" si="8"/>
        <v>516</v>
      </c>
      <c r="O93" s="97"/>
    </row>
    <row r="94" spans="2:15" ht="26.25">
      <c r="B94" s="105" t="s">
        <v>128</v>
      </c>
      <c r="C94" s="106"/>
      <c r="D94" s="96">
        <f t="shared" si="12"/>
        <v>248.86956521739131</v>
      </c>
      <c r="E94" s="75" t="s">
        <v>115</v>
      </c>
      <c r="G94" s="99">
        <v>575</v>
      </c>
      <c r="H94" s="76">
        <v>6</v>
      </c>
      <c r="I94" s="75">
        <v>505</v>
      </c>
      <c r="J94" s="75">
        <v>1</v>
      </c>
      <c r="K94" s="75">
        <v>149</v>
      </c>
      <c r="L94" s="77">
        <f t="shared" si="7"/>
        <v>7</v>
      </c>
      <c r="M94" s="96">
        <f>SUM(L94:L95)</f>
        <v>18</v>
      </c>
      <c r="N94" s="77">
        <f t="shared" si="8"/>
        <v>654</v>
      </c>
      <c r="O94" s="96">
        <f>SUM(N94:N95)</f>
        <v>1431</v>
      </c>
    </row>
    <row r="95" spans="2:15" ht="26.25">
      <c r="B95" s="107"/>
      <c r="C95" s="108"/>
      <c r="D95" s="98"/>
      <c r="E95" s="75" t="s">
        <v>116</v>
      </c>
      <c r="G95" s="97"/>
      <c r="H95" s="76">
        <v>6</v>
      </c>
      <c r="I95" s="75">
        <v>579</v>
      </c>
      <c r="J95" s="75">
        <v>5</v>
      </c>
      <c r="K95" s="75">
        <v>198</v>
      </c>
      <c r="L95" s="77">
        <f t="shared" si="7"/>
        <v>11</v>
      </c>
      <c r="M95" s="97"/>
      <c r="N95" s="77">
        <f t="shared" si="8"/>
        <v>777</v>
      </c>
      <c r="O95" s="97"/>
    </row>
    <row r="96" spans="2:15" ht="26.25">
      <c r="B96" s="105" t="s">
        <v>129</v>
      </c>
      <c r="C96" s="106"/>
      <c r="D96" s="96">
        <f t="shared" si="12"/>
        <v>173.2642487046632</v>
      </c>
      <c r="E96" s="75" t="s">
        <v>115</v>
      </c>
      <c r="G96" s="99">
        <v>965</v>
      </c>
      <c r="H96" s="76">
        <v>16</v>
      </c>
      <c r="I96" s="75">
        <v>918</v>
      </c>
      <c r="J96" s="75">
        <v>0</v>
      </c>
      <c r="K96" s="75">
        <v>0</v>
      </c>
      <c r="L96" s="77">
        <f t="shared" si="7"/>
        <v>16</v>
      </c>
      <c r="M96" s="96">
        <f>SUM(L96:L97)</f>
        <v>29</v>
      </c>
      <c r="N96" s="77">
        <f t="shared" si="8"/>
        <v>918</v>
      </c>
      <c r="O96" s="96">
        <f>SUM(N96:N97)</f>
        <v>1672</v>
      </c>
    </row>
    <row r="97" spans="2:15" ht="26.25">
      <c r="B97" s="107"/>
      <c r="C97" s="108"/>
      <c r="D97" s="198"/>
      <c r="E97" s="75" t="s">
        <v>116</v>
      </c>
      <c r="G97" s="97"/>
      <c r="H97" s="76">
        <v>13</v>
      </c>
      <c r="I97" s="75">
        <v>754</v>
      </c>
      <c r="J97" s="75">
        <v>0</v>
      </c>
      <c r="K97" s="75">
        <v>0</v>
      </c>
      <c r="L97" s="77">
        <f t="shared" si="7"/>
        <v>13</v>
      </c>
      <c r="M97" s="97"/>
      <c r="N97" s="77">
        <f t="shared" si="8"/>
        <v>754</v>
      </c>
      <c r="O97" s="97"/>
    </row>
    <row r="98" spans="2:15" ht="26.25">
      <c r="B98" s="105" t="s">
        <v>130</v>
      </c>
      <c r="C98" s="106"/>
      <c r="D98" s="96">
        <f t="shared" si="12"/>
        <v>148.31309041835357</v>
      </c>
      <c r="E98" s="75" t="s">
        <v>115</v>
      </c>
      <c r="G98" s="99">
        <v>741</v>
      </c>
      <c r="H98" s="76">
        <v>10</v>
      </c>
      <c r="I98" s="75">
        <v>550</v>
      </c>
      <c r="J98" s="75">
        <v>0</v>
      </c>
      <c r="K98" s="75">
        <v>4</v>
      </c>
      <c r="L98" s="77">
        <f t="shared" si="7"/>
        <v>10</v>
      </c>
      <c r="M98" s="96">
        <f>SUM(L98:L99)</f>
        <v>20</v>
      </c>
      <c r="N98" s="77">
        <f t="shared" si="8"/>
        <v>554</v>
      </c>
      <c r="O98" s="96">
        <f>SUM(N98:N99)</f>
        <v>1099</v>
      </c>
    </row>
    <row r="99" spans="2:15" ht="26.25">
      <c r="B99" s="107"/>
      <c r="C99" s="108"/>
      <c r="D99" s="98"/>
      <c r="E99" s="75" t="s">
        <v>116</v>
      </c>
      <c r="G99" s="97"/>
      <c r="H99" s="76">
        <v>10</v>
      </c>
      <c r="I99" s="75">
        <v>518</v>
      </c>
      <c r="J99" s="75">
        <v>0</v>
      </c>
      <c r="K99" s="75">
        <v>27</v>
      </c>
      <c r="L99" s="77">
        <f t="shared" si="7"/>
        <v>10</v>
      </c>
      <c r="M99" s="97"/>
      <c r="N99" s="77">
        <f t="shared" si="8"/>
        <v>545</v>
      </c>
      <c r="O99" s="97"/>
    </row>
    <row r="100" spans="2:15" ht="26.25">
      <c r="B100" s="213" t="s">
        <v>133</v>
      </c>
      <c r="C100" s="214"/>
      <c r="D100" s="96">
        <f t="shared" si="12"/>
        <v>252.35008103727716</v>
      </c>
      <c r="E100" s="75" t="s">
        <v>115</v>
      </c>
      <c r="G100" s="99">
        <v>617</v>
      </c>
      <c r="H100" s="76">
        <v>13</v>
      </c>
      <c r="I100" s="75">
        <v>707</v>
      </c>
      <c r="J100" s="75">
        <v>9</v>
      </c>
      <c r="K100" s="75">
        <v>43</v>
      </c>
      <c r="L100" s="77">
        <f t="shared" si="7"/>
        <v>22</v>
      </c>
      <c r="M100" s="96">
        <f>SUM(L100:L101)</f>
        <v>36</v>
      </c>
      <c r="N100" s="77">
        <f t="shared" si="8"/>
        <v>750</v>
      </c>
      <c r="O100" s="96">
        <f>SUM(N100:N101)</f>
        <v>1557</v>
      </c>
    </row>
    <row r="101" spans="2:15" ht="24.75" customHeight="1">
      <c r="B101" s="215"/>
      <c r="C101" s="216"/>
      <c r="D101" s="98"/>
      <c r="E101" s="75" t="s">
        <v>116</v>
      </c>
      <c r="G101" s="97"/>
      <c r="H101" s="76">
        <v>13</v>
      </c>
      <c r="I101" s="75">
        <v>762</v>
      </c>
      <c r="J101" s="75">
        <v>1</v>
      </c>
      <c r="K101" s="75">
        <v>45</v>
      </c>
      <c r="L101" s="77">
        <f t="shared" si="7"/>
        <v>14</v>
      </c>
      <c r="M101" s="97"/>
      <c r="N101" s="77">
        <f t="shared" si="8"/>
        <v>807</v>
      </c>
      <c r="O101" s="97"/>
    </row>
    <row r="102" spans="2:15" ht="2.25" hidden="1" customHeight="1">
      <c r="B102" s="105" t="s">
        <v>131</v>
      </c>
      <c r="C102" s="106"/>
      <c r="D102" s="96">
        <f t="shared" si="12"/>
        <v>0</v>
      </c>
      <c r="E102" s="75" t="s">
        <v>115</v>
      </c>
      <c r="G102" s="99">
        <v>617</v>
      </c>
      <c r="H102" s="76">
        <v>0</v>
      </c>
      <c r="I102" s="75">
        <v>0</v>
      </c>
      <c r="J102" s="75">
        <v>0</v>
      </c>
      <c r="K102" s="75">
        <v>0</v>
      </c>
      <c r="L102" s="77">
        <f t="shared" si="7"/>
        <v>0</v>
      </c>
      <c r="M102" s="96">
        <f>SUM(L102:L103)</f>
        <v>0</v>
      </c>
      <c r="N102" s="77">
        <f t="shared" si="8"/>
        <v>0</v>
      </c>
      <c r="O102" s="96">
        <f>SUM(N102:N103)</f>
        <v>0</v>
      </c>
    </row>
    <row r="103" spans="2:15" ht="0.75" customHeight="1">
      <c r="B103" s="107"/>
      <c r="C103" s="108"/>
      <c r="D103" s="98"/>
      <c r="E103" s="75" t="s">
        <v>116</v>
      </c>
      <c r="G103" s="97"/>
      <c r="H103" s="76">
        <v>0</v>
      </c>
      <c r="I103" s="75">
        <v>0</v>
      </c>
      <c r="J103" s="75">
        <v>0</v>
      </c>
      <c r="K103" s="75">
        <v>0</v>
      </c>
      <c r="L103" s="77">
        <f t="shared" si="7"/>
        <v>0</v>
      </c>
      <c r="M103" s="97"/>
      <c r="N103" s="77">
        <f t="shared" si="8"/>
        <v>0</v>
      </c>
      <c r="O103" s="97"/>
    </row>
    <row r="104" spans="2:15" s="86" customFormat="1" ht="33.75" customHeight="1">
      <c r="B104" s="113" t="s">
        <v>117</v>
      </c>
      <c r="C104" s="136"/>
      <c r="D104" s="89">
        <f>O104/G104*100</f>
        <v>122.86108809721073</v>
      </c>
      <c r="E104" s="87"/>
      <c r="G104" s="89">
        <f>G102+G100+G98+G96+G94+G92+G90+G88+G86+G84+G82+G80+G78</f>
        <v>18105</v>
      </c>
      <c r="H104" s="217"/>
      <c r="I104" s="206"/>
      <c r="J104" s="206"/>
      <c r="K104" s="206"/>
      <c r="L104" s="206"/>
      <c r="M104" s="206"/>
      <c r="N104" s="207"/>
      <c r="O104" s="89">
        <f>O102+O100+O98+O96+O94+O92+O90+O88+O86+O84+O82+O80+O78</f>
        <v>22244</v>
      </c>
    </row>
    <row r="105" spans="2:15" s="86" customFormat="1" ht="26.25">
      <c r="B105" s="202" t="s">
        <v>132</v>
      </c>
      <c r="C105" s="203"/>
      <c r="D105" s="96">
        <f>O105/G105*100</f>
        <v>125.66521018532471</v>
      </c>
      <c r="E105" s="81" t="s">
        <v>46</v>
      </c>
      <c r="G105" s="99">
        <v>33185</v>
      </c>
      <c r="H105" s="87">
        <v>273</v>
      </c>
      <c r="I105" s="75">
        <v>13270</v>
      </c>
      <c r="J105" s="75">
        <v>147</v>
      </c>
      <c r="K105" s="75">
        <v>6908</v>
      </c>
      <c r="L105" s="77">
        <f>J105+H105</f>
        <v>420</v>
      </c>
      <c r="M105" s="96">
        <f>L105+L106</f>
        <v>860</v>
      </c>
      <c r="N105" s="88">
        <f>K105+I105</f>
        <v>20178</v>
      </c>
      <c r="O105" s="96">
        <f>N105+N106</f>
        <v>41702</v>
      </c>
    </row>
    <row r="106" spans="2:15" s="86" customFormat="1" ht="26.25">
      <c r="B106" s="204"/>
      <c r="C106" s="205"/>
      <c r="D106" s="201"/>
      <c r="E106" s="81" t="s">
        <v>24</v>
      </c>
      <c r="G106" s="198"/>
      <c r="H106" s="87">
        <v>286</v>
      </c>
      <c r="I106" s="75">
        <v>13952</v>
      </c>
      <c r="J106" s="75">
        <v>154</v>
      </c>
      <c r="K106" s="75">
        <v>7572</v>
      </c>
      <c r="L106" s="77">
        <f>J106+H106</f>
        <v>440</v>
      </c>
      <c r="M106" s="200"/>
      <c r="N106" s="88">
        <f>K106+I106</f>
        <v>21524</v>
      </c>
      <c r="O106" s="200"/>
    </row>
    <row r="107" spans="2:15" ht="42" customHeight="1">
      <c r="B107" s="113" t="s">
        <v>34</v>
      </c>
      <c r="C107" s="136"/>
      <c r="D107" s="80">
        <f>O107/G107*100</f>
        <v>124.67537531682589</v>
      </c>
      <c r="E107" s="79"/>
      <c r="G107" s="80">
        <f>G105+G104</f>
        <v>51290</v>
      </c>
      <c r="H107" s="111"/>
      <c r="I107" s="206"/>
      <c r="J107" s="206"/>
      <c r="K107" s="206"/>
      <c r="L107" s="206"/>
      <c r="M107" s="206"/>
      <c r="N107" s="207"/>
      <c r="O107" s="80">
        <f>O105+O104</f>
        <v>63946</v>
      </c>
    </row>
    <row r="108" spans="2:15" ht="26.25" customHeight="1">
      <c r="B108" s="221" t="s">
        <v>119</v>
      </c>
      <c r="C108" s="208" t="s">
        <v>136</v>
      </c>
      <c r="D108" s="209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1"/>
    </row>
    <row r="109" spans="2:15" ht="26.25" customHeight="1">
      <c r="B109" s="222"/>
      <c r="C109" s="208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12"/>
    </row>
    <row r="110" spans="2:15" ht="26.25" customHeight="1">
      <c r="B110" s="222"/>
      <c r="C110" s="208"/>
      <c r="D110" s="209"/>
      <c r="E110" s="209"/>
      <c r="F110" s="209"/>
      <c r="G110" s="209"/>
      <c r="H110" s="209"/>
      <c r="I110" s="209"/>
      <c r="J110" s="209"/>
      <c r="K110" s="209"/>
      <c r="L110" s="209"/>
      <c r="M110" s="209"/>
      <c r="N110" s="209"/>
      <c r="O110" s="212"/>
    </row>
    <row r="111" spans="2:15" ht="48" customHeight="1">
      <c r="B111" s="78"/>
      <c r="C111" s="218" t="s">
        <v>169</v>
      </c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20"/>
    </row>
    <row r="112" spans="2:15" ht="56.25" customHeight="1">
      <c r="B112" s="199" t="s">
        <v>120</v>
      </c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99"/>
      <c r="O112" s="199"/>
    </row>
    <row r="113" spans="2:10" ht="26.25">
      <c r="B113" s="82" t="s">
        <v>167</v>
      </c>
      <c r="C113" s="83"/>
      <c r="D113" s="83"/>
      <c r="E113" s="83"/>
      <c r="F113" s="83"/>
      <c r="G113" s="83"/>
      <c r="H113" s="83"/>
      <c r="I113" s="83"/>
      <c r="J113" s="83"/>
    </row>
    <row r="114" spans="2:10" ht="42.75" customHeight="1">
      <c r="B114" s="83" t="s">
        <v>150</v>
      </c>
      <c r="C114" s="83"/>
      <c r="D114" s="83"/>
      <c r="E114" s="83"/>
      <c r="F114" s="83"/>
      <c r="G114" s="83"/>
      <c r="H114" s="83"/>
      <c r="I114" s="83"/>
      <c r="J114" s="83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2020-02-25T01:43:45Z</cp:lastPrinted>
  <dcterms:created xsi:type="dcterms:W3CDTF">2007-08-14T04:27:29Z</dcterms:created>
  <dcterms:modified xsi:type="dcterms:W3CDTF">2020-02-25T02:00:52Z</dcterms:modified>
</cp:coreProperties>
</file>